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0"/>
  </bookViews>
  <sheets>
    <sheet name="расходы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Mazipova</author>
  </authors>
  <commentList>
    <comment ref="F87" authorId="0">
      <text>
        <r>
          <rPr>
            <b/>
            <sz val="8"/>
            <rFont val="Tahoma"/>
            <family val="0"/>
          </rPr>
          <t>Mazipova: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<sst xmlns="http://schemas.openxmlformats.org/spreadsheetml/2006/main" count="474" uniqueCount="158">
  <si>
    <t>Р</t>
  </si>
  <si>
    <t>ПР</t>
  </si>
  <si>
    <t>ЦСР</t>
  </si>
  <si>
    <t>ВР</t>
  </si>
  <si>
    <t>Глава муниципального образования</t>
  </si>
  <si>
    <t>Центральный аппарат</t>
  </si>
  <si>
    <t>Резервные фонды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</si>
  <si>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</si>
  <si>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</si>
  <si>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</si>
  <si>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</si>
  <si>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</si>
  <si>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</si>
  <si>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</si>
  <si>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</si>
  <si>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</si>
  <si>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</si>
  <si>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Поддержка жилищного хозяйства</t>
  </si>
  <si>
    <t>Коммунальное хозяйство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</si>
  <si>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</si>
  <si>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</si>
  <si>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</si>
  <si>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</si>
  <si>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</si>
  <si>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</si>
  <si>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</si>
  <si>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</si>
  <si>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Библиотеки</t>
  </si>
  <si>
    <t>Пенсионное обеспечение</t>
  </si>
  <si>
    <t>Доплаты к пенсиям государственных служащих субъектов РФ и муниципальных образований</t>
  </si>
  <si>
    <t>Общегосударственные вопросы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</si>
  <si>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</si>
  <si>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</si>
  <si>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</si>
  <si>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</si>
  <si>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 природного и техногенного характера, гражданская оборона</t>
  </si>
  <si>
    <t xml:space="preserve">Подготовка населения и организаций к действиям в чрезвычайной ситуации в мирное и военное время 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</si>
  <si>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</si>
  <si>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</si>
  <si>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Отдельные мероприятия в области дорожного хозяства</t>
  </si>
  <si>
    <t xml:space="preserve">Расходы на строительство, реконструкцию, капитальный ремонт, ремонт и содержание действующей сети автомобильных дорог местного значения, в том числе в границах городских округов и поселений </t>
  </si>
  <si>
    <t>Мероприятия в области строительства, архитектуры и градостроительства</t>
  </si>
  <si>
    <t>Жилищно-коммунальное хозяйство</t>
  </si>
  <si>
    <t>Уличное освещение</t>
  </si>
  <si>
    <t>Строительство и содержание внутриквартальных дорог  в границах городских округов и поселений в рамках благоустройства</t>
  </si>
  <si>
    <t>Образование</t>
  </si>
  <si>
    <t>Культура, кинематография</t>
  </si>
  <si>
    <t>Субсидия на выполнение муниципального задания бюджетным учреждением</t>
  </si>
  <si>
    <t>Социальная политика</t>
  </si>
  <si>
    <t>Доплаты к пенсиям, дополнительное пенсионное обеспечение</t>
  </si>
  <si>
    <t>Физическая культура и спорт</t>
  </si>
  <si>
    <t>Физическая культура</t>
  </si>
  <si>
    <t>Центры спортивной подготовки, сборные команды</t>
  </si>
  <si>
    <t>Средства массовой информации</t>
  </si>
  <si>
    <t>Периодическая печать и издательства</t>
  </si>
  <si>
    <t>Периодическая издания, учрежденные органами законодательной и исполнительной власти</t>
  </si>
  <si>
    <t>ВСЕГО РАСХОДОВ</t>
  </si>
  <si>
    <t>01</t>
  </si>
  <si>
    <t>02</t>
  </si>
  <si>
    <t>00</t>
  </si>
  <si>
    <t>121</t>
  </si>
  <si>
    <t xml:space="preserve">Функционирование высшего должностного лица  органа местного самоуправления  </t>
  </si>
  <si>
    <t>Фонд оплаты труда и страховые взносы</t>
  </si>
  <si>
    <t>Функционирование законодательных (представительных) органов  местного самоуправления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</si>
  <si>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</si>
  <si>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</si>
  <si>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242</t>
  </si>
  <si>
    <t>244</t>
  </si>
  <si>
    <t>Функционирование местных администраций</t>
  </si>
  <si>
    <t>Резервные средства</t>
  </si>
  <si>
    <t>482 99 00</t>
  </si>
  <si>
    <t>13</t>
  </si>
  <si>
    <t>Уплата налога на имущество организаций и земельного налога</t>
  </si>
  <si>
    <t>852</t>
  </si>
  <si>
    <t>851</t>
  </si>
  <si>
    <t>Специальные расходы</t>
  </si>
  <si>
    <t>120</t>
  </si>
  <si>
    <t>03</t>
  </si>
  <si>
    <t>04</t>
  </si>
  <si>
    <t>11</t>
  </si>
  <si>
    <t>09</t>
  </si>
  <si>
    <t>001 36 00</t>
  </si>
  <si>
    <t>001 00 00</t>
  </si>
  <si>
    <t>070 05 00</t>
  </si>
  <si>
    <t>870</t>
  </si>
  <si>
    <t>092 03 05</t>
  </si>
  <si>
    <t>218 00 00</t>
  </si>
  <si>
    <t>218 01 00</t>
  </si>
  <si>
    <t>219 00 00</t>
  </si>
  <si>
    <t>219 01 00</t>
  </si>
  <si>
    <t xml:space="preserve">Мероприятия по предупреждению и ликвидации последствий чрезвычайных ситуаций и стихийных бедствий </t>
  </si>
  <si>
    <t>14</t>
  </si>
  <si>
    <t>05</t>
  </si>
  <si>
    <t>07</t>
  </si>
  <si>
    <t>08</t>
  </si>
  <si>
    <t>10</t>
  </si>
  <si>
    <t>12</t>
  </si>
  <si>
    <t>247 00 00</t>
  </si>
  <si>
    <t>315 02 03</t>
  </si>
  <si>
    <t>338 00 00</t>
  </si>
  <si>
    <t>340 03 00</t>
  </si>
  <si>
    <t>Поддержка коммунального хозяйства</t>
  </si>
  <si>
    <t xml:space="preserve">Учреждения культуры и мероприятия в сфере культуры и  кинематографии </t>
  </si>
  <si>
    <t>440 00 00</t>
  </si>
  <si>
    <t xml:space="preserve">Мероприятия в сфере культуры и  кинематографии </t>
  </si>
  <si>
    <t>440 01 00</t>
  </si>
  <si>
    <t>Общее обеспечение деятельности дворцов и домов культуры</t>
  </si>
  <si>
    <t>440 99 99</t>
  </si>
  <si>
    <t>442 00 00</t>
  </si>
  <si>
    <t>611</t>
  </si>
  <si>
    <t xml:space="preserve">Уплата прочих налогов, сборов и иных платежей </t>
  </si>
  <si>
    <t>247 01 00</t>
  </si>
  <si>
    <t>Осуществление полномочий органов местного самоуправления</t>
  </si>
  <si>
    <t xml:space="preserve">002 00 00 </t>
  </si>
  <si>
    <t xml:space="preserve">002 03 00 </t>
  </si>
  <si>
    <t xml:space="preserve">002 04 00 </t>
  </si>
  <si>
    <t>092 03 00</t>
  </si>
  <si>
    <t>360</t>
  </si>
  <si>
    <t>Наименование</t>
  </si>
  <si>
    <t>Обеспечение проведения выборов и референдумов</t>
  </si>
  <si>
    <t>Проведение выборов и референдумов</t>
  </si>
  <si>
    <t>Сумма</t>
  </si>
  <si>
    <t xml:space="preserve">                                                                   Приложение № 2</t>
  </si>
  <si>
    <t xml:space="preserve">                                                                   к Решению городского поселения Краснозаводск </t>
  </si>
  <si>
    <t xml:space="preserve">                                                                  Сергиево-Посадского муниципального района</t>
  </si>
  <si>
    <t xml:space="preserve">                                                                  Московской области</t>
  </si>
  <si>
    <t xml:space="preserve">                                                                  от  23 января 2013 года     №  1/59</t>
  </si>
  <si>
    <t>612</t>
  </si>
  <si>
    <t>Субсидия  бюджетным учреждениям на иные цели</t>
  </si>
  <si>
    <t>Расходы бюджета  городского поселения Краснозаводск Сергиево-Посадского муниципального района Московской области на 2013 год по разделам, подразделам, целевым статьям и видам расходов бюджетов</t>
  </si>
  <si>
    <t>442 99 90</t>
  </si>
  <si>
    <t>Проведение выборов Главы муниципального образования</t>
  </si>
  <si>
    <t>522 17 03</t>
  </si>
  <si>
    <t>522 17 04</t>
  </si>
  <si>
    <t>020 00 00</t>
  </si>
  <si>
    <t>020 00 03</t>
  </si>
  <si>
    <t>350 03 00</t>
  </si>
  <si>
    <t>351 05 00</t>
  </si>
  <si>
    <t>600 01 00</t>
  </si>
  <si>
    <t>600 02 00</t>
  </si>
  <si>
    <t>600 03 00</t>
  </si>
  <si>
    <t>600 04 00</t>
  </si>
  <si>
    <t>600 05 00</t>
  </si>
  <si>
    <t>522 36 07</t>
  </si>
  <si>
    <t>Социальные выплаты</t>
  </si>
  <si>
    <t>505 85 01</t>
  </si>
  <si>
    <t>321</t>
  </si>
  <si>
    <t>431 01 00</t>
  </si>
  <si>
    <t>491 00 00</t>
  </si>
  <si>
    <t>491 01 00</t>
  </si>
  <si>
    <t>457 00 00</t>
  </si>
  <si>
    <t>457 85 00</t>
  </si>
  <si>
    <t>102 01 02</t>
  </si>
  <si>
    <t>Бюджетные инвестиции в объекты муниципальной  собственности муниципальных унитарных предприятий, основанных на праве хозяйственного ведения</t>
  </si>
  <si>
    <t>422</t>
  </si>
  <si>
    <t xml:space="preserve">                                                                   Приложение № 1</t>
  </si>
  <si>
    <t xml:space="preserve">                                                                  от 27 сентября 2013 г.     № ____</t>
  </si>
  <si>
    <t>№ 2/73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</si>
</sst>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</numFmts>
  <fonts count="31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55" applyFont="1" applyFill="1" applyAlignment="1">
      <alignment horizontal="left"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vertical="top" wrapText="1"/>
      <protection/>
    </xf>
    <xf numFmtId="49" fontId="22" fillId="0" borderId="10" xfId="54" applyNumberFormat="1" applyFont="1" applyFill="1" applyBorder="1" applyAlignment="1">
      <alignment horizontal="center" wrapText="1"/>
      <protection/>
    </xf>
    <xf numFmtId="164" fontId="22" fillId="0" borderId="10" xfId="54" applyNumberFormat="1" applyFont="1" applyFill="1" applyBorder="1" applyAlignment="1">
      <alignment horizontal="right"/>
      <protection/>
    </xf>
    <xf numFmtId="0" fontId="23" fillId="0" borderId="10" xfId="54" applyFont="1" applyFill="1" applyBorder="1" applyAlignment="1">
      <alignment vertical="top" wrapText="1"/>
      <protection/>
    </xf>
    <xf numFmtId="49" fontId="23" fillId="0" borderId="10" xfId="54" applyNumberFormat="1" applyFont="1" applyFill="1" applyBorder="1" applyAlignment="1">
      <alignment horizontal="center" wrapText="1"/>
      <protection/>
    </xf>
    <xf numFmtId="164" fontId="23" fillId="0" borderId="10" xfId="54" applyNumberFormat="1" applyFont="1" applyFill="1" applyBorder="1" applyAlignment="1">
      <alignment horizontal="right" wrapText="1"/>
      <protection/>
    </xf>
    <xf numFmtId="49" fontId="23" fillId="0" borderId="10" xfId="54" applyNumberFormat="1" applyFont="1" applyFill="1" applyBorder="1" applyAlignment="1">
      <alignment horizontal="center"/>
      <protection/>
    </xf>
    <xf numFmtId="164" fontId="23" fillId="0" borderId="10" xfId="54" applyNumberFormat="1" applyFont="1" applyFill="1" applyBorder="1" applyAlignment="1">
      <alignment horizontal="right"/>
      <protection/>
    </xf>
    <xf numFmtId="164" fontId="22" fillId="0" borderId="10" xfId="54" applyNumberFormat="1" applyFont="1" applyFill="1" applyBorder="1" applyAlignment="1">
      <alignment horizontal="right" wrapText="1"/>
      <protection/>
    </xf>
    <xf numFmtId="49" fontId="23" fillId="0" borderId="10" xfId="54" applyNumberFormat="1" applyFont="1" applyFill="1" applyBorder="1" applyAlignment="1">
      <alignment wrapText="1"/>
      <protection/>
    </xf>
    <xf numFmtId="164" fontId="23" fillId="0" borderId="10" xfId="54" applyNumberFormat="1" applyFont="1" applyFill="1" applyBorder="1" applyAlignment="1">
      <alignment wrapText="1"/>
      <protection/>
    </xf>
    <xf numFmtId="49" fontId="23" fillId="0" borderId="11" xfId="54" applyNumberFormat="1" applyFont="1" applyFill="1" applyBorder="1" applyAlignment="1">
      <alignment wrapText="1"/>
      <protection/>
    </xf>
    <xf numFmtId="164" fontId="23" fillId="0" borderId="11" xfId="54" applyNumberFormat="1" applyFont="1" applyFill="1" applyBorder="1" applyAlignment="1">
      <alignment wrapText="1"/>
      <protection/>
    </xf>
    <xf numFmtId="49" fontId="23" fillId="0" borderId="12" xfId="55" applyNumberFormat="1" applyFont="1" applyFill="1" applyBorder="1" applyAlignment="1">
      <alignment horizontal="left" vertical="top" wrapText="1"/>
      <protection/>
    </xf>
    <xf numFmtId="164" fontId="23" fillId="0" borderId="13" xfId="54" applyNumberFormat="1" applyFont="1" applyFill="1" applyBorder="1" applyAlignment="1">
      <alignment horizontal="right" wrapText="1"/>
      <protection/>
    </xf>
    <xf numFmtId="49" fontId="22" fillId="0" borderId="11" xfId="54" applyNumberFormat="1" applyFont="1" applyFill="1" applyBorder="1" applyAlignment="1">
      <alignment wrapText="1"/>
      <protection/>
    </xf>
    <xf numFmtId="164" fontId="22" fillId="0" borderId="13" xfId="54" applyNumberFormat="1" applyFont="1" applyFill="1" applyBorder="1" applyAlignment="1">
      <alignment wrapText="1"/>
      <protection/>
    </xf>
    <xf numFmtId="0" fontId="22" fillId="0" borderId="14" xfId="54" applyFont="1" applyFill="1" applyBorder="1" applyAlignment="1">
      <alignment vertical="top" wrapText="1"/>
      <protection/>
    </xf>
    <xf numFmtId="49" fontId="22" fillId="0" borderId="14" xfId="54" applyNumberFormat="1" applyFont="1" applyFill="1" applyBorder="1">
      <alignment/>
      <protection/>
    </xf>
    <xf numFmtId="164" fontId="22" fillId="0" borderId="14" xfId="54" applyNumberFormat="1" applyFont="1" applyFill="1" applyBorder="1" applyAlignment="1">
      <alignment horizontal="right" wrapText="1"/>
      <protection/>
    </xf>
    <xf numFmtId="49" fontId="23" fillId="0" borderId="0" xfId="54" applyNumberFormat="1" applyFont="1" applyFill="1" applyBorder="1" applyAlignment="1">
      <alignment horizontal="center" wrapText="1"/>
      <protection/>
    </xf>
    <xf numFmtId="164" fontId="23" fillId="0" borderId="0" xfId="54" applyNumberFormat="1" applyFont="1" applyFill="1" applyBorder="1" applyAlignment="1">
      <alignment horizontal="right" wrapText="1"/>
      <protection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54" applyFont="1" applyFill="1">
      <alignment/>
      <protection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0" fontId="23" fillId="0" borderId="0" xfId="54" applyFont="1" applyFill="1" applyBorder="1" applyAlignment="1">
      <alignment vertical="top" wrapText="1"/>
      <protection/>
    </xf>
    <xf numFmtId="0" fontId="23" fillId="0" borderId="0" xfId="55" applyFont="1" applyFill="1" applyAlignment="1">
      <alignment/>
      <protection/>
    </xf>
    <xf numFmtId="0" fontId="23" fillId="0" borderId="0" xfId="54" applyFont="1" applyFill="1" applyAlignment="1">
      <alignment/>
      <protection/>
    </xf>
    <xf numFmtId="0" fontId="23" fillId="0" borderId="10" xfId="54" applyFont="1" applyFill="1" applyBorder="1" applyAlignment="1">
      <alignment vertical="center" wrapText="1"/>
      <protection/>
    </xf>
    <xf numFmtId="49" fontId="22" fillId="0" borderId="10" xfId="54" applyNumberFormat="1" applyFont="1" applyFill="1" applyBorder="1" applyAlignment="1">
      <alignment wrapText="1"/>
      <protection/>
    </xf>
    <xf numFmtId="49" fontId="23" fillId="0" borderId="0" xfId="54" applyNumberFormat="1" applyFont="1" applyFill="1" applyBorder="1" applyAlignment="1">
      <alignment wrapText="1"/>
      <protection/>
    </xf>
    <xf numFmtId="49" fontId="23" fillId="0" borderId="10" xfId="54" applyNumberFormat="1" applyFont="1" applyFill="1" applyBorder="1" applyAlignment="1">
      <alignment/>
      <protection/>
    </xf>
    <xf numFmtId="49" fontId="22" fillId="0" borderId="15" xfId="54" applyNumberFormat="1" applyFont="1" applyFill="1" applyBorder="1" applyAlignment="1">
      <alignment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28" fillId="0" borderId="10" xfId="54" applyFont="1" applyFill="1" applyBorder="1" applyAlignment="1">
      <alignment vertical="top" wrapText="1"/>
      <protection/>
    </xf>
    <xf numFmtId="49" fontId="28" fillId="0" borderId="10" xfId="54" applyNumberFormat="1" applyFont="1" applyFill="1" applyBorder="1" applyAlignment="1">
      <alignment horizontal="center" wrapText="1"/>
      <protection/>
    </xf>
    <xf numFmtId="49" fontId="28" fillId="0" borderId="10" xfId="54" applyNumberFormat="1" applyFont="1" applyFill="1" applyBorder="1" applyAlignment="1">
      <alignment wrapText="1"/>
      <protection/>
    </xf>
    <xf numFmtId="164" fontId="28" fillId="0" borderId="10" xfId="54" applyNumberFormat="1" applyFont="1" applyFill="1" applyBorder="1" applyAlignment="1">
      <alignment horizontal="right" wrapText="1"/>
      <protection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164" fontId="29" fillId="0" borderId="0" xfId="0" applyNumberFormat="1" applyFont="1" applyFill="1" applyAlignment="1">
      <alignment/>
    </xf>
    <xf numFmtId="49" fontId="28" fillId="0" borderId="10" xfId="54" applyNumberFormat="1" applyFont="1" applyFill="1" applyBorder="1" applyAlignment="1">
      <alignment/>
      <protection/>
    </xf>
    <xf numFmtId="49" fontId="28" fillId="0" borderId="10" xfId="54" applyNumberFormat="1" applyFont="1" applyFill="1" applyBorder="1" applyAlignment="1">
      <alignment horizontal="center"/>
      <protection/>
    </xf>
    <xf numFmtId="49" fontId="22" fillId="0" borderId="0" xfId="55" applyNumberFormat="1" applyFont="1" applyFill="1" applyAlignment="1">
      <alignment horizontal="center" wrapText="1"/>
      <protection/>
    </xf>
    <xf numFmtId="49" fontId="0" fillId="0" borderId="0" xfId="0" applyNumberFormat="1" applyFill="1" applyAlignment="1">
      <alignment horizontal="center"/>
    </xf>
  </cellXfs>
  <cellStyles count="51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зменения март 2013" xfId="54"/>
    <cellStyle name="Обычный_Прилож. 2  расходы 2012 №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7"/>
  <sheetViews>
    <sheetView tabSelected="1" workbookViewId="0" topLeftCell="A1">
      <selection activeCell="J13" sqref="J13"/>
    </sheetView>
  </sheetViews>
  <sheetFormatPr defaultColWidth="9.140625" defaultRowHeight="12"/>
  <cols>
    <col min="1" max="1" width="49.7109375" style="26" customWidth="1"/>
    <col min="2" max="3" width="5.28125" style="26" customWidth="1"/>
    <col min="4" max="4" width="13.140625" style="40" customWidth="1"/>
    <col min="5" max="5" width="6.28125" style="26" customWidth="1"/>
    <col min="6" max="6" width="11.7109375" style="26" customWidth="1"/>
    <col min="7" max="7" width="9.140625" style="27" customWidth="1"/>
    <col min="8" max="8" width="32.8515625" style="27" customWidth="1"/>
    <col min="9" max="9" width="9.140625" style="27" customWidth="1"/>
    <col min="10" max="10" width="12.57421875" style="27" customWidth="1"/>
    <col min="11" max="25" width="9.140625" style="27" customWidth="1"/>
    <col min="26" max="16384" width="9.140625" style="26" customWidth="1"/>
  </cols>
  <sheetData>
    <row r="1" spans="1:6" ht="15">
      <c r="A1" s="1" t="s">
        <v>155</v>
      </c>
      <c r="B1" s="1"/>
      <c r="D1" s="33"/>
      <c r="E1" s="1"/>
      <c r="F1" s="1"/>
    </row>
    <row r="2" spans="1:6" ht="15">
      <c r="A2" s="1" t="s">
        <v>123</v>
      </c>
      <c r="B2" s="1"/>
      <c r="D2" s="33"/>
      <c r="E2" s="1"/>
      <c r="F2" s="1"/>
    </row>
    <row r="3" spans="1:6" ht="15">
      <c r="A3" s="1" t="s">
        <v>124</v>
      </c>
      <c r="B3" s="1"/>
      <c r="D3" s="33"/>
      <c r="E3" s="1"/>
      <c r="F3" s="1"/>
    </row>
    <row r="4" spans="1:6" ht="15">
      <c r="A4" s="1" t="s">
        <v>125</v>
      </c>
      <c r="B4" s="1"/>
      <c r="D4" s="33"/>
      <c r="E4" s="1"/>
      <c r="F4" s="1"/>
    </row>
    <row r="5" spans="1:6" ht="15">
      <c r="A5" s="1" t="s">
        <v>156</v>
      </c>
      <c r="B5" s="1"/>
      <c r="D5" s="33" t="s">
        <v>157</v>
      </c>
      <c r="E5" s="1"/>
      <c r="F5" s="1"/>
    </row>
    <row r="6" ht="15"/>
    <row r="7" spans="1:6" ht="15">
      <c r="A7" s="1" t="s">
        <v>122</v>
      </c>
      <c r="B7" s="1"/>
      <c r="D7" s="33"/>
      <c r="E7" s="1"/>
      <c r="F7" s="1"/>
    </row>
    <row r="8" spans="1:6" ht="15">
      <c r="A8" s="1" t="s">
        <v>123</v>
      </c>
      <c r="B8" s="1"/>
      <c r="D8" s="33"/>
      <c r="E8" s="1"/>
      <c r="F8" s="1"/>
    </row>
    <row r="9" spans="1:6" ht="15">
      <c r="A9" s="1" t="s">
        <v>124</v>
      </c>
      <c r="B9" s="1"/>
      <c r="D9" s="33"/>
      <c r="E9" s="1"/>
      <c r="F9" s="1"/>
    </row>
    <row r="10" spans="1:6" ht="15">
      <c r="A10" s="1" t="s">
        <v>125</v>
      </c>
      <c r="B10" s="1"/>
      <c r="D10" s="33"/>
      <c r="E10" s="1"/>
      <c r="F10" s="1"/>
    </row>
    <row r="11" spans="1:6" ht="15">
      <c r="A11" s="1" t="s">
        <v>126</v>
      </c>
      <c r="B11" s="1"/>
      <c r="D11" s="33"/>
      <c r="E11" s="1"/>
      <c r="F11" s="1"/>
    </row>
    <row r="12" ht="15"/>
    <row r="13" spans="1:6" ht="51.75" customHeight="1">
      <c r="A13" s="52" t="s">
        <v>129</v>
      </c>
      <c r="B13" s="52"/>
      <c r="C13" s="52"/>
      <c r="D13" s="52"/>
      <c r="E13" s="52"/>
      <c r="F13" s="52"/>
    </row>
    <row r="14" spans="1:6" ht="15">
      <c r="A14" s="28"/>
      <c r="B14" s="28"/>
      <c r="C14" s="28"/>
      <c r="D14" s="34"/>
      <c r="E14" s="28"/>
      <c r="F14" s="28"/>
    </row>
    <row r="15" spans="1:6" ht="15" customHeight="1">
      <c r="A15" s="2" t="s">
        <v>118</v>
      </c>
      <c r="B15" s="2" t="s">
        <v>0</v>
      </c>
      <c r="C15" s="3" t="s">
        <v>1</v>
      </c>
      <c r="D15" s="35" t="s">
        <v>2</v>
      </c>
      <c r="E15" s="3" t="s">
        <v>3</v>
      </c>
      <c r="F15" s="3" t="s">
        <v>121</v>
      </c>
    </row>
    <row r="16" spans="1:6" ht="31.5" customHeight="1">
      <c r="A16" s="4" t="s">
        <v>30</v>
      </c>
      <c r="B16" s="5" t="s">
        <v>57</v>
      </c>
      <c r="C16" s="5" t="s">
        <v>59</v>
      </c>
      <c r="D16" s="36"/>
      <c r="E16" s="5"/>
      <c r="F16" s="6">
        <f>F17+F21+F27+F40+F43+F35</f>
        <v>30448.969999999998</v>
      </c>
    </row>
    <row r="17" spans="1:6" ht="33" customHeight="1">
      <c r="A17" s="7" t="s">
        <v>61</v>
      </c>
      <c r="B17" s="8" t="s">
        <v>57</v>
      </c>
      <c r="C17" s="8" t="s">
        <v>58</v>
      </c>
      <c r="D17" s="13"/>
      <c r="E17" s="8"/>
      <c r="F17" s="9">
        <f>F18</f>
        <v>1505.6</v>
      </c>
    </row>
    <row r="18" spans="1:6" ht="30">
      <c r="A18" s="7" t="s">
        <v>8</v>
      </c>
      <c r="B18" s="8" t="s">
        <v>57</v>
      </c>
      <c r="C18" s="8" t="s">
        <v>58</v>
      </c>
      <c r="D18" s="13" t="s">
        <v>113</v>
      </c>
      <c r="E18" s="8"/>
      <c r="F18" s="9">
        <f>F19</f>
        <v>1505.6</v>
      </c>
    </row>
    <row r="19" spans="1:6" ht="31.5" customHeight="1">
      <c r="A19" s="7" t="s">
        <v>4</v>
      </c>
      <c r="B19" s="8" t="s">
        <v>57</v>
      </c>
      <c r="C19" s="8" t="s">
        <v>58</v>
      </c>
      <c r="D19" s="13" t="s">
        <v>114</v>
      </c>
      <c r="E19" s="8"/>
      <c r="F19" s="9">
        <f>F20</f>
        <v>1505.6</v>
      </c>
    </row>
    <row r="20" spans="1:6" ht="30">
      <c r="A20" s="7" t="s">
        <v>62</v>
      </c>
      <c r="B20" s="8" t="s">
        <v>57</v>
      </c>
      <c r="C20" s="8" t="s">
        <v>58</v>
      </c>
      <c r="D20" s="13" t="s">
        <v>114</v>
      </c>
      <c r="E20" s="8" t="s">
        <v>60</v>
      </c>
      <c r="F20" s="9">
        <v>1505.6</v>
      </c>
    </row>
    <row r="21" spans="1:6" ht="45" customHeight="1">
      <c r="A21" s="7" t="s">
        <v>63</v>
      </c>
      <c r="B21" s="8" t="s">
        <v>57</v>
      </c>
      <c r="C21" s="8" t="s">
        <v>77</v>
      </c>
      <c r="D21" s="13"/>
      <c r="E21" s="8"/>
      <c r="F21" s="9">
        <f>F22</f>
        <v>4960.4</v>
      </c>
    </row>
    <row r="22" spans="1:6" ht="30">
      <c r="A22" s="7" t="s">
        <v>8</v>
      </c>
      <c r="B22" s="8" t="s">
        <v>57</v>
      </c>
      <c r="C22" s="8" t="s">
        <v>77</v>
      </c>
      <c r="D22" s="13" t="s">
        <v>113</v>
      </c>
      <c r="E22" s="10"/>
      <c r="F22" s="11">
        <f>F23</f>
        <v>4960.4</v>
      </c>
    </row>
    <row r="23" spans="1:6" ht="30">
      <c r="A23" s="7" t="s">
        <v>5</v>
      </c>
      <c r="B23" s="8" t="s">
        <v>57</v>
      </c>
      <c r="C23" s="8" t="s">
        <v>77</v>
      </c>
      <c r="D23" s="13" t="s">
        <v>115</v>
      </c>
      <c r="E23" s="10"/>
      <c r="F23" s="9">
        <f>F24+F25+F26</f>
        <v>4960.4</v>
      </c>
    </row>
    <row r="24" spans="1:6" ht="30">
      <c r="A24" s="7" t="s">
        <v>62</v>
      </c>
      <c r="B24" s="8" t="s">
        <v>57</v>
      </c>
      <c r="C24" s="8" t="s">
        <v>77</v>
      </c>
      <c r="D24" s="13" t="s">
        <v>115</v>
      </c>
      <c r="E24" s="10" t="s">
        <v>60</v>
      </c>
      <c r="F24" s="9">
        <f>1692.1+511</f>
        <v>2203.1</v>
      </c>
    </row>
    <row r="25" spans="1:6" ht="48" customHeight="1">
      <c r="A25" s="7" t="s">
        <v>64</v>
      </c>
      <c r="B25" s="8" t="s">
        <v>57</v>
      </c>
      <c r="C25" s="8" t="s">
        <v>77</v>
      </c>
      <c r="D25" s="13" t="s">
        <v>115</v>
      </c>
      <c r="E25" s="10" t="s">
        <v>66</v>
      </c>
      <c r="F25" s="9">
        <v>358.35</v>
      </c>
    </row>
    <row r="26" spans="1:6" ht="30">
      <c r="A26" s="7" t="s">
        <v>65</v>
      </c>
      <c r="B26" s="8" t="s">
        <v>57</v>
      </c>
      <c r="C26" s="8" t="s">
        <v>77</v>
      </c>
      <c r="D26" s="13" t="s">
        <v>115</v>
      </c>
      <c r="E26" s="10" t="s">
        <v>67</v>
      </c>
      <c r="F26" s="9">
        <v>2398.95</v>
      </c>
    </row>
    <row r="27" spans="1:6" ht="30">
      <c r="A27" s="7" t="s">
        <v>68</v>
      </c>
      <c r="B27" s="8" t="s">
        <v>57</v>
      </c>
      <c r="C27" s="8" t="s">
        <v>78</v>
      </c>
      <c r="D27" s="13"/>
      <c r="E27" s="8"/>
      <c r="F27" s="9">
        <f>F28</f>
        <v>21597.199999999997</v>
      </c>
    </row>
    <row r="28" spans="1:6" ht="30">
      <c r="A28" s="7" t="s">
        <v>8</v>
      </c>
      <c r="B28" s="8" t="s">
        <v>57</v>
      </c>
      <c r="C28" s="8" t="s">
        <v>78</v>
      </c>
      <c r="D28" s="13" t="s">
        <v>113</v>
      </c>
      <c r="E28" s="8"/>
      <c r="F28" s="9">
        <f>F29</f>
        <v>21597.199999999997</v>
      </c>
    </row>
    <row r="29" spans="1:6" ht="30">
      <c r="A29" s="7" t="s">
        <v>5</v>
      </c>
      <c r="B29" s="8" t="s">
        <v>57</v>
      </c>
      <c r="C29" s="8" t="s">
        <v>78</v>
      </c>
      <c r="D29" s="13" t="s">
        <v>115</v>
      </c>
      <c r="E29" s="8"/>
      <c r="F29" s="9">
        <f>F30+F31+F32+F33+F34</f>
        <v>21597.199999999997</v>
      </c>
    </row>
    <row r="30" spans="1:6" ht="30">
      <c r="A30" s="7" t="s">
        <v>62</v>
      </c>
      <c r="B30" s="8" t="s">
        <v>57</v>
      </c>
      <c r="C30" s="8" t="s">
        <v>78</v>
      </c>
      <c r="D30" s="13" t="s">
        <v>115</v>
      </c>
      <c r="E30" s="10" t="s">
        <v>60</v>
      </c>
      <c r="F30" s="9">
        <f>9671.7+2920.9+3809.5</f>
        <v>16402.1</v>
      </c>
    </row>
    <row r="31" spans="1:8" ht="45" customHeight="1">
      <c r="A31" s="7" t="s">
        <v>64</v>
      </c>
      <c r="B31" s="8" t="s">
        <v>57</v>
      </c>
      <c r="C31" s="8" t="s">
        <v>78</v>
      </c>
      <c r="D31" s="13" t="s">
        <v>115</v>
      </c>
      <c r="E31" s="10" t="s">
        <v>66</v>
      </c>
      <c r="F31" s="9">
        <f>1090+494.3</f>
        <v>1584.3</v>
      </c>
      <c r="G31" s="42"/>
      <c r="H31" s="29"/>
    </row>
    <row r="32" spans="1:7" ht="30">
      <c r="A32" s="7" t="s">
        <v>65</v>
      </c>
      <c r="B32" s="8" t="s">
        <v>57</v>
      </c>
      <c r="C32" s="8" t="s">
        <v>78</v>
      </c>
      <c r="D32" s="13" t="s">
        <v>115</v>
      </c>
      <c r="E32" s="10" t="s">
        <v>67</v>
      </c>
      <c r="F32" s="9">
        <f>1991.8+150+869.2+484</f>
        <v>3495</v>
      </c>
      <c r="G32" s="42"/>
    </row>
    <row r="33" spans="1:6" ht="36" customHeight="1">
      <c r="A33" s="7" t="s">
        <v>72</v>
      </c>
      <c r="B33" s="8" t="s">
        <v>57</v>
      </c>
      <c r="C33" s="8" t="s">
        <v>78</v>
      </c>
      <c r="D33" s="13" t="s">
        <v>115</v>
      </c>
      <c r="E33" s="10" t="s">
        <v>74</v>
      </c>
      <c r="F33" s="9">
        <v>90.8</v>
      </c>
    </row>
    <row r="34" spans="1:6" ht="33.75" customHeight="1">
      <c r="A34" s="7" t="s">
        <v>110</v>
      </c>
      <c r="B34" s="8" t="s">
        <v>57</v>
      </c>
      <c r="C34" s="8" t="s">
        <v>78</v>
      </c>
      <c r="D34" s="13" t="s">
        <v>115</v>
      </c>
      <c r="E34" s="10" t="s">
        <v>73</v>
      </c>
      <c r="F34" s="9">
        <v>25</v>
      </c>
    </row>
    <row r="35" spans="1:6" ht="32.25" customHeight="1">
      <c r="A35" s="7" t="s">
        <v>119</v>
      </c>
      <c r="B35" s="8" t="s">
        <v>57</v>
      </c>
      <c r="C35" s="8" t="s">
        <v>93</v>
      </c>
      <c r="D35" s="13"/>
      <c r="E35" s="10"/>
      <c r="F35" s="9">
        <f>F37</f>
        <v>547.2</v>
      </c>
    </row>
    <row r="36" spans="2:6" ht="32.25" customHeight="1">
      <c r="B36" s="41"/>
      <c r="C36" s="27"/>
      <c r="D36" s="37"/>
      <c r="E36" s="24"/>
      <c r="F36" s="25"/>
    </row>
    <row r="37" spans="1:6" ht="28.5" customHeight="1">
      <c r="A37" s="7" t="s">
        <v>120</v>
      </c>
      <c r="B37" s="8" t="s">
        <v>57</v>
      </c>
      <c r="C37" s="8" t="s">
        <v>93</v>
      </c>
      <c r="D37" s="13" t="s">
        <v>134</v>
      </c>
      <c r="E37" s="10"/>
      <c r="F37" s="9">
        <f>F38</f>
        <v>547.2</v>
      </c>
    </row>
    <row r="38" spans="1:13" ht="36" customHeight="1">
      <c r="A38" s="32" t="s">
        <v>131</v>
      </c>
      <c r="B38" s="8" t="s">
        <v>57</v>
      </c>
      <c r="C38" s="8" t="s">
        <v>93</v>
      </c>
      <c r="D38" s="13" t="s">
        <v>135</v>
      </c>
      <c r="E38" s="10"/>
      <c r="F38" s="9">
        <f>F39</f>
        <v>547.2</v>
      </c>
      <c r="H38" s="32"/>
      <c r="I38" s="32"/>
      <c r="J38" s="32"/>
      <c r="K38" s="32"/>
      <c r="L38" s="53"/>
      <c r="M38" s="53"/>
    </row>
    <row r="39" spans="1:6" ht="33.75" customHeight="1">
      <c r="A39" s="7" t="s">
        <v>65</v>
      </c>
      <c r="B39" s="8" t="s">
        <v>57</v>
      </c>
      <c r="C39" s="8" t="s">
        <v>93</v>
      </c>
      <c r="D39" s="13" t="s">
        <v>135</v>
      </c>
      <c r="E39" s="10" t="s">
        <v>67</v>
      </c>
      <c r="F39" s="9">
        <v>547.2</v>
      </c>
    </row>
    <row r="40" spans="1:6" ht="22.5" customHeight="1">
      <c r="A40" s="7" t="s">
        <v>6</v>
      </c>
      <c r="B40" s="8" t="s">
        <v>57</v>
      </c>
      <c r="C40" s="8" t="s">
        <v>79</v>
      </c>
      <c r="D40" s="13"/>
      <c r="E40" s="8"/>
      <c r="F40" s="9">
        <f>F41</f>
        <v>338.57</v>
      </c>
    </row>
    <row r="41" spans="1:6" ht="21.75" customHeight="1">
      <c r="A41" s="7" t="s">
        <v>6</v>
      </c>
      <c r="B41" s="8" t="s">
        <v>57</v>
      </c>
      <c r="C41" s="8" t="s">
        <v>79</v>
      </c>
      <c r="D41" s="13" t="s">
        <v>83</v>
      </c>
      <c r="E41" s="8"/>
      <c r="F41" s="9">
        <f>F42</f>
        <v>338.57</v>
      </c>
    </row>
    <row r="42" spans="1:6" ht="22.5" customHeight="1">
      <c r="A42" s="7" t="s">
        <v>69</v>
      </c>
      <c r="B42" s="8" t="s">
        <v>57</v>
      </c>
      <c r="C42" s="8" t="s">
        <v>79</v>
      </c>
      <c r="D42" s="13" t="s">
        <v>83</v>
      </c>
      <c r="E42" s="8" t="s">
        <v>84</v>
      </c>
      <c r="F42" s="9">
        <f>339.52+497-497.95</f>
        <v>338.57</v>
      </c>
    </row>
    <row r="43" spans="1:6" ht="24.75" customHeight="1">
      <c r="A43" s="7" t="s">
        <v>31</v>
      </c>
      <c r="B43" s="8" t="s">
        <v>57</v>
      </c>
      <c r="C43" s="8" t="s">
        <v>71</v>
      </c>
      <c r="D43" s="13"/>
      <c r="E43" s="8"/>
      <c r="F43" s="9">
        <f>F44+F46</f>
        <v>1500</v>
      </c>
    </row>
    <row r="44" spans="1:6" ht="48.75" customHeight="1">
      <c r="A44" s="7" t="s">
        <v>7</v>
      </c>
      <c r="B44" s="8" t="s">
        <v>57</v>
      </c>
      <c r="C44" s="8" t="s">
        <v>71</v>
      </c>
      <c r="D44" s="13" t="s">
        <v>116</v>
      </c>
      <c r="E44" s="8"/>
      <c r="F44" s="9">
        <f>F45</f>
        <v>500</v>
      </c>
    </row>
    <row r="45" spans="1:6" ht="30">
      <c r="A45" s="7" t="s">
        <v>65</v>
      </c>
      <c r="B45" s="8" t="s">
        <v>57</v>
      </c>
      <c r="C45" s="8" t="s">
        <v>71</v>
      </c>
      <c r="D45" s="13" t="s">
        <v>85</v>
      </c>
      <c r="E45" s="8" t="s">
        <v>67</v>
      </c>
      <c r="F45" s="9">
        <v>500</v>
      </c>
    </row>
    <row r="46" spans="1:6" ht="60">
      <c r="A46" s="7" t="s">
        <v>153</v>
      </c>
      <c r="B46" s="8" t="s">
        <v>57</v>
      </c>
      <c r="C46" s="8" t="s">
        <v>71</v>
      </c>
      <c r="D46" s="13" t="s">
        <v>152</v>
      </c>
      <c r="E46" s="8" t="s">
        <v>154</v>
      </c>
      <c r="F46" s="9">
        <f>1000+500+700-1200</f>
        <v>1000</v>
      </c>
    </row>
    <row r="47" spans="1:6" ht="15.75">
      <c r="A47" s="4" t="s">
        <v>32</v>
      </c>
      <c r="B47" s="5" t="s">
        <v>58</v>
      </c>
      <c r="C47" s="5" t="s">
        <v>59</v>
      </c>
      <c r="D47" s="36"/>
      <c r="E47" s="5"/>
      <c r="F47" s="12">
        <f>F48</f>
        <v>942</v>
      </c>
    </row>
    <row r="48" spans="1:6" ht="24" customHeight="1">
      <c r="A48" s="7" t="s">
        <v>33</v>
      </c>
      <c r="B48" s="8" t="s">
        <v>58</v>
      </c>
      <c r="C48" s="8" t="s">
        <v>77</v>
      </c>
      <c r="D48" s="13"/>
      <c r="E48" s="8"/>
      <c r="F48" s="9">
        <f>F49</f>
        <v>942</v>
      </c>
    </row>
    <row r="49" spans="1:6" ht="30">
      <c r="A49" s="7" t="s">
        <v>8</v>
      </c>
      <c r="B49" s="8" t="s">
        <v>58</v>
      </c>
      <c r="C49" s="8" t="s">
        <v>77</v>
      </c>
      <c r="D49" s="13" t="s">
        <v>82</v>
      </c>
      <c r="E49" s="8"/>
      <c r="F49" s="9">
        <f>F50</f>
        <v>942</v>
      </c>
    </row>
    <row r="50" spans="1:6" ht="48.75" customHeight="1">
      <c r="A50" s="7" t="s">
        <v>9</v>
      </c>
      <c r="B50" s="8" t="s">
        <v>58</v>
      </c>
      <c r="C50" s="8" t="s">
        <v>77</v>
      </c>
      <c r="D50" s="13" t="s">
        <v>81</v>
      </c>
      <c r="E50" s="8"/>
      <c r="F50" s="9">
        <f>F51</f>
        <v>942</v>
      </c>
    </row>
    <row r="51" spans="1:6" ht="34.5" customHeight="1">
      <c r="A51" s="7" t="s">
        <v>112</v>
      </c>
      <c r="B51" s="8" t="s">
        <v>58</v>
      </c>
      <c r="C51" s="8" t="s">
        <v>77</v>
      </c>
      <c r="D51" s="13" t="s">
        <v>81</v>
      </c>
      <c r="E51" s="8" t="s">
        <v>76</v>
      </c>
      <c r="F51" s="9">
        <v>942</v>
      </c>
    </row>
    <row r="52" spans="1:6" ht="34.5" customHeight="1">
      <c r="A52" s="4" t="s">
        <v>34</v>
      </c>
      <c r="B52" s="5" t="s">
        <v>77</v>
      </c>
      <c r="C52" s="5" t="s">
        <v>59</v>
      </c>
      <c r="D52" s="36"/>
      <c r="E52" s="5"/>
      <c r="F52" s="12">
        <f>F53+F61</f>
        <v>818.6</v>
      </c>
    </row>
    <row r="53" spans="1:25" s="48" customFormat="1" ht="60.75" customHeight="1">
      <c r="A53" s="43" t="s">
        <v>35</v>
      </c>
      <c r="B53" s="44" t="s">
        <v>77</v>
      </c>
      <c r="C53" s="44" t="s">
        <v>80</v>
      </c>
      <c r="D53" s="45"/>
      <c r="E53" s="44"/>
      <c r="F53" s="46">
        <f>F54+F57</f>
        <v>307.1</v>
      </c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</row>
    <row r="54" spans="1:6" ht="48" customHeight="1">
      <c r="A54" s="7" t="s">
        <v>90</v>
      </c>
      <c r="B54" s="8" t="s">
        <v>77</v>
      </c>
      <c r="C54" s="8" t="s">
        <v>80</v>
      </c>
      <c r="D54" s="13" t="s">
        <v>86</v>
      </c>
      <c r="E54" s="8"/>
      <c r="F54" s="9">
        <f>F55</f>
        <v>206</v>
      </c>
    </row>
    <row r="55" spans="1:8" ht="51" customHeight="1">
      <c r="A55" s="7" t="s">
        <v>10</v>
      </c>
      <c r="B55" s="8" t="s">
        <v>77</v>
      </c>
      <c r="C55" s="8" t="s">
        <v>80</v>
      </c>
      <c r="D55" s="13" t="s">
        <v>87</v>
      </c>
      <c r="E55" s="8"/>
      <c r="F55" s="9">
        <f>F56</f>
        <v>206</v>
      </c>
      <c r="H55" s="29"/>
    </row>
    <row r="56" spans="1:6" ht="33.75" customHeight="1">
      <c r="A56" s="7" t="s">
        <v>65</v>
      </c>
      <c r="B56" s="8" t="s">
        <v>77</v>
      </c>
      <c r="C56" s="8" t="s">
        <v>80</v>
      </c>
      <c r="D56" s="13" t="s">
        <v>87</v>
      </c>
      <c r="E56" s="8" t="s">
        <v>67</v>
      </c>
      <c r="F56" s="9">
        <v>206</v>
      </c>
    </row>
    <row r="57" spans="1:25" s="48" customFormat="1" ht="24" customHeight="1">
      <c r="A57" s="43" t="s">
        <v>11</v>
      </c>
      <c r="B57" s="44" t="s">
        <v>77</v>
      </c>
      <c r="C57" s="44" t="s">
        <v>80</v>
      </c>
      <c r="D57" s="45" t="s">
        <v>88</v>
      </c>
      <c r="E57" s="44"/>
      <c r="F57" s="46">
        <f>F58</f>
        <v>101.1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:6" ht="48.75" customHeight="1">
      <c r="A58" s="7" t="s">
        <v>36</v>
      </c>
      <c r="B58" s="8" t="s">
        <v>77</v>
      </c>
      <c r="C58" s="8" t="s">
        <v>80</v>
      </c>
      <c r="D58" s="13" t="s">
        <v>89</v>
      </c>
      <c r="E58" s="8"/>
      <c r="F58" s="9">
        <f>F60</f>
        <v>101.1</v>
      </c>
    </row>
    <row r="59" spans="2:6" ht="48.75" customHeight="1">
      <c r="B59" s="41"/>
      <c r="C59" s="27"/>
      <c r="D59" s="37"/>
      <c r="E59" s="24"/>
      <c r="F59" s="25"/>
    </row>
    <row r="60" spans="1:6" ht="37.5" customHeight="1">
      <c r="A60" s="7" t="s">
        <v>65</v>
      </c>
      <c r="B60" s="8" t="s">
        <v>77</v>
      </c>
      <c r="C60" s="8" t="s">
        <v>80</v>
      </c>
      <c r="D60" s="13" t="s">
        <v>89</v>
      </c>
      <c r="E60" s="8" t="s">
        <v>67</v>
      </c>
      <c r="F60" s="9">
        <v>101.1</v>
      </c>
    </row>
    <row r="61" spans="1:25" s="48" customFormat="1" ht="53.25" customHeight="1">
      <c r="A61" s="43" t="s">
        <v>37</v>
      </c>
      <c r="B61" s="44" t="s">
        <v>77</v>
      </c>
      <c r="C61" s="44" t="s">
        <v>91</v>
      </c>
      <c r="D61" s="45"/>
      <c r="E61" s="44"/>
      <c r="F61" s="46">
        <f>F62</f>
        <v>511.5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:6" ht="46.5" customHeight="1">
      <c r="A62" s="7" t="s">
        <v>12</v>
      </c>
      <c r="B62" s="8" t="s">
        <v>77</v>
      </c>
      <c r="C62" s="8" t="s">
        <v>91</v>
      </c>
      <c r="D62" s="13" t="s">
        <v>97</v>
      </c>
      <c r="E62" s="8"/>
      <c r="F62" s="9">
        <f>F63</f>
        <v>511.5</v>
      </c>
    </row>
    <row r="63" spans="1:6" ht="30">
      <c r="A63" s="7" t="s">
        <v>65</v>
      </c>
      <c r="B63" s="8" t="s">
        <v>77</v>
      </c>
      <c r="C63" s="8" t="s">
        <v>91</v>
      </c>
      <c r="D63" s="13" t="s">
        <v>111</v>
      </c>
      <c r="E63" s="8" t="s">
        <v>67</v>
      </c>
      <c r="F63" s="9">
        <v>511.5</v>
      </c>
    </row>
    <row r="64" spans="1:6" ht="15.75">
      <c r="A64" s="4" t="s">
        <v>38</v>
      </c>
      <c r="B64" s="5" t="s">
        <v>78</v>
      </c>
      <c r="C64" s="5" t="s">
        <v>59</v>
      </c>
      <c r="D64" s="36"/>
      <c r="E64" s="5"/>
      <c r="F64" s="12">
        <f>F65+F71</f>
        <v>20900.9</v>
      </c>
    </row>
    <row r="65" spans="1:25" s="48" customFormat="1" ht="26.25" customHeight="1">
      <c r="A65" s="43" t="s">
        <v>13</v>
      </c>
      <c r="B65" s="44" t="s">
        <v>78</v>
      </c>
      <c r="C65" s="44" t="s">
        <v>80</v>
      </c>
      <c r="D65" s="45"/>
      <c r="E65" s="44"/>
      <c r="F65" s="46">
        <f>F66+F69</f>
        <v>19000.9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:6" ht="30">
      <c r="A66" s="7" t="s">
        <v>39</v>
      </c>
      <c r="B66" s="8" t="s">
        <v>78</v>
      </c>
      <c r="C66" s="8" t="s">
        <v>80</v>
      </c>
      <c r="D66" s="13" t="s">
        <v>98</v>
      </c>
      <c r="E66" s="8"/>
      <c r="F66" s="9">
        <f>F67</f>
        <v>13743.900000000001</v>
      </c>
    </row>
    <row r="67" spans="1:6" ht="81" customHeight="1">
      <c r="A67" s="7" t="s">
        <v>40</v>
      </c>
      <c r="B67" s="8" t="s">
        <v>78</v>
      </c>
      <c r="C67" s="8" t="s">
        <v>80</v>
      </c>
      <c r="D67" s="13" t="s">
        <v>98</v>
      </c>
      <c r="E67" s="8"/>
      <c r="F67" s="9">
        <f>F68</f>
        <v>13743.900000000001</v>
      </c>
    </row>
    <row r="68" spans="1:6" ht="30">
      <c r="A68" s="7" t="s">
        <v>65</v>
      </c>
      <c r="B68" s="8" t="s">
        <v>78</v>
      </c>
      <c r="C68" s="8" t="s">
        <v>80</v>
      </c>
      <c r="D68" s="13" t="s">
        <v>98</v>
      </c>
      <c r="E68" s="8" t="s">
        <v>67</v>
      </c>
      <c r="F68" s="9">
        <f>12250+4965+228.9-3700</f>
        <v>13743.900000000001</v>
      </c>
    </row>
    <row r="69" spans="1:8" ht="90">
      <c r="A69" s="7" t="s">
        <v>40</v>
      </c>
      <c r="B69" s="8" t="s">
        <v>78</v>
      </c>
      <c r="C69" s="8" t="s">
        <v>80</v>
      </c>
      <c r="D69" s="13" t="s">
        <v>132</v>
      </c>
      <c r="E69" s="8"/>
      <c r="F69" s="9">
        <f>F70</f>
        <v>5257</v>
      </c>
      <c r="H69" s="29"/>
    </row>
    <row r="70" spans="1:6" ht="31.5" customHeight="1">
      <c r="A70" s="7" t="s">
        <v>65</v>
      </c>
      <c r="B70" s="8" t="s">
        <v>78</v>
      </c>
      <c r="C70" s="8" t="s">
        <v>80</v>
      </c>
      <c r="D70" s="13" t="s">
        <v>132</v>
      </c>
      <c r="E70" s="8" t="s">
        <v>67</v>
      </c>
      <c r="F70" s="9">
        <v>5257</v>
      </c>
    </row>
    <row r="71" spans="1:25" s="48" customFormat="1" ht="30">
      <c r="A71" s="43" t="s">
        <v>14</v>
      </c>
      <c r="B71" s="44" t="s">
        <v>78</v>
      </c>
      <c r="C71" s="44" t="s">
        <v>96</v>
      </c>
      <c r="D71" s="45"/>
      <c r="E71" s="44"/>
      <c r="F71" s="46">
        <f>F72+F74</f>
        <v>1900</v>
      </c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6" ht="30" customHeight="1">
      <c r="A72" s="7" t="s">
        <v>41</v>
      </c>
      <c r="B72" s="8" t="s">
        <v>78</v>
      </c>
      <c r="C72" s="8" t="s">
        <v>96</v>
      </c>
      <c r="D72" s="13" t="s">
        <v>99</v>
      </c>
      <c r="E72" s="8"/>
      <c r="F72" s="9">
        <f>F73</f>
        <v>400</v>
      </c>
    </row>
    <row r="73" spans="1:6" ht="33.75" customHeight="1">
      <c r="A73" s="7" t="s">
        <v>65</v>
      </c>
      <c r="B73" s="8" t="s">
        <v>78</v>
      </c>
      <c r="C73" s="8" t="s">
        <v>96</v>
      </c>
      <c r="D73" s="13" t="s">
        <v>99</v>
      </c>
      <c r="E73" s="8" t="s">
        <v>67</v>
      </c>
      <c r="F73" s="9">
        <v>400</v>
      </c>
    </row>
    <row r="74" spans="1:6" ht="33.75" customHeight="1">
      <c r="A74" s="7" t="s">
        <v>15</v>
      </c>
      <c r="B74" s="8" t="s">
        <v>78</v>
      </c>
      <c r="C74" s="8" t="s">
        <v>96</v>
      </c>
      <c r="D74" s="13" t="s">
        <v>100</v>
      </c>
      <c r="E74" s="8"/>
      <c r="F74" s="9">
        <f>F75</f>
        <v>1500</v>
      </c>
    </row>
    <row r="75" spans="1:7" ht="35.25" customHeight="1">
      <c r="A75" s="7" t="s">
        <v>65</v>
      </c>
      <c r="B75" s="8" t="s">
        <v>78</v>
      </c>
      <c r="C75" s="8" t="s">
        <v>96</v>
      </c>
      <c r="D75" s="13" t="s">
        <v>100</v>
      </c>
      <c r="E75" s="8" t="s">
        <v>67</v>
      </c>
      <c r="F75" s="9">
        <f>500+1000</f>
        <v>1500</v>
      </c>
      <c r="G75" s="30"/>
    </row>
    <row r="76" spans="1:8" ht="24" customHeight="1">
      <c r="A76" s="4" t="s">
        <v>42</v>
      </c>
      <c r="B76" s="5" t="s">
        <v>92</v>
      </c>
      <c r="C76" s="5" t="s">
        <v>59</v>
      </c>
      <c r="D76" s="36"/>
      <c r="E76" s="5"/>
      <c r="F76" s="12">
        <f>F77+F80+F83</f>
        <v>131286.41999999998</v>
      </c>
      <c r="H76" s="29"/>
    </row>
    <row r="77" spans="1:25" s="48" customFormat="1" ht="22.5" customHeight="1">
      <c r="A77" s="43" t="s">
        <v>16</v>
      </c>
      <c r="B77" s="44" t="s">
        <v>92</v>
      </c>
      <c r="C77" s="44" t="s">
        <v>57</v>
      </c>
      <c r="D77" s="45"/>
      <c r="E77" s="44"/>
      <c r="F77" s="46">
        <f>F78</f>
        <v>20718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</row>
    <row r="78" spans="1:8" ht="25.5" customHeight="1">
      <c r="A78" s="7" t="s">
        <v>17</v>
      </c>
      <c r="B78" s="8" t="s">
        <v>92</v>
      </c>
      <c r="C78" s="8" t="s">
        <v>57</v>
      </c>
      <c r="D78" s="13" t="s">
        <v>136</v>
      </c>
      <c r="E78" s="8"/>
      <c r="F78" s="9">
        <f>F79</f>
        <v>20718</v>
      </c>
      <c r="H78" s="29"/>
    </row>
    <row r="79" spans="1:6" ht="30">
      <c r="A79" s="7" t="s">
        <v>65</v>
      </c>
      <c r="B79" s="8" t="s">
        <v>92</v>
      </c>
      <c r="C79" s="8" t="s">
        <v>57</v>
      </c>
      <c r="D79" s="13" t="s">
        <v>136</v>
      </c>
      <c r="E79" s="8" t="s">
        <v>67</v>
      </c>
      <c r="F79" s="9">
        <f>11250.8+939.7+7800+727.5</f>
        <v>20718</v>
      </c>
    </row>
    <row r="80" spans="1:25" s="48" customFormat="1" ht="21" customHeight="1">
      <c r="A80" s="43" t="s">
        <v>18</v>
      </c>
      <c r="B80" s="44" t="s">
        <v>92</v>
      </c>
      <c r="C80" s="44" t="s">
        <v>58</v>
      </c>
      <c r="D80" s="45"/>
      <c r="E80" s="44"/>
      <c r="F80" s="46">
        <f>F81</f>
        <v>24068.95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</row>
    <row r="81" spans="1:6" ht="20.25" customHeight="1">
      <c r="A81" s="7" t="s">
        <v>101</v>
      </c>
      <c r="B81" s="8" t="s">
        <v>92</v>
      </c>
      <c r="C81" s="8" t="s">
        <v>58</v>
      </c>
      <c r="D81" s="13" t="s">
        <v>137</v>
      </c>
      <c r="E81" s="8"/>
      <c r="F81" s="9">
        <f>F82</f>
        <v>24068.95</v>
      </c>
    </row>
    <row r="82" spans="1:6" ht="30">
      <c r="A82" s="7" t="s">
        <v>65</v>
      </c>
      <c r="B82" s="8" t="s">
        <v>92</v>
      </c>
      <c r="C82" s="8" t="s">
        <v>58</v>
      </c>
      <c r="D82" s="13" t="s">
        <v>137</v>
      </c>
      <c r="E82" s="8" t="s">
        <v>67</v>
      </c>
      <c r="F82" s="9">
        <f>2850+3465+4325.7-2000+10750.9+50.15+276.3+2200+1246.9+588+316</f>
        <v>24068.95</v>
      </c>
    </row>
    <row r="83" spans="1:25" s="48" customFormat="1" ht="20.25" customHeight="1">
      <c r="A83" s="43" t="s">
        <v>19</v>
      </c>
      <c r="B83" s="44" t="s">
        <v>92</v>
      </c>
      <c r="C83" s="44" t="s">
        <v>77</v>
      </c>
      <c r="D83" s="45"/>
      <c r="E83" s="44"/>
      <c r="F83" s="46">
        <f>F84+F89+F91+F93+F95+F87</f>
        <v>86499.47</v>
      </c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</row>
    <row r="84" spans="1:6" ht="20.25" customHeight="1">
      <c r="A84" s="7" t="s">
        <v>43</v>
      </c>
      <c r="B84" s="8" t="s">
        <v>92</v>
      </c>
      <c r="C84" s="8" t="s">
        <v>77</v>
      </c>
      <c r="D84" s="13" t="s">
        <v>138</v>
      </c>
      <c r="E84" s="8"/>
      <c r="F84" s="9">
        <f>F86</f>
        <v>10366.220000000001</v>
      </c>
    </row>
    <row r="85" spans="2:6" ht="33" customHeight="1">
      <c r="B85" s="41"/>
      <c r="C85" s="27"/>
      <c r="D85" s="37"/>
      <c r="E85" s="24"/>
      <c r="F85" s="25"/>
    </row>
    <row r="86" spans="1:6" ht="30">
      <c r="A86" s="7" t="s">
        <v>65</v>
      </c>
      <c r="B86" s="8" t="s">
        <v>92</v>
      </c>
      <c r="C86" s="8" t="s">
        <v>77</v>
      </c>
      <c r="D86" s="13" t="s">
        <v>138</v>
      </c>
      <c r="E86" s="8" t="s">
        <v>67</v>
      </c>
      <c r="F86" s="9">
        <f>9900+245.9+132.12+88.2</f>
        <v>10366.220000000001</v>
      </c>
    </row>
    <row r="87" spans="1:6" ht="56.25" customHeight="1">
      <c r="A87" s="7" t="s">
        <v>44</v>
      </c>
      <c r="B87" s="8" t="s">
        <v>92</v>
      </c>
      <c r="C87" s="8" t="s">
        <v>77</v>
      </c>
      <c r="D87" s="13" t="s">
        <v>133</v>
      </c>
      <c r="E87" s="8"/>
      <c r="F87" s="9">
        <f>F88</f>
        <v>2990</v>
      </c>
    </row>
    <row r="88" spans="1:6" ht="30">
      <c r="A88" s="7" t="s">
        <v>65</v>
      </c>
      <c r="B88" s="8" t="s">
        <v>92</v>
      </c>
      <c r="C88" s="8" t="s">
        <v>77</v>
      </c>
      <c r="D88" s="13" t="s">
        <v>133</v>
      </c>
      <c r="E88" s="8" t="s">
        <v>67</v>
      </c>
      <c r="F88" s="9">
        <f>2990</f>
        <v>2990</v>
      </c>
    </row>
    <row r="89" spans="1:9" ht="47.25" customHeight="1">
      <c r="A89" s="7" t="s">
        <v>44</v>
      </c>
      <c r="B89" s="8" t="s">
        <v>92</v>
      </c>
      <c r="C89" s="8" t="s">
        <v>77</v>
      </c>
      <c r="D89" s="13" t="s">
        <v>139</v>
      </c>
      <c r="E89" s="8"/>
      <c r="F89" s="9">
        <f>F90</f>
        <v>20533.7</v>
      </c>
      <c r="H89" s="25"/>
      <c r="I89" s="29"/>
    </row>
    <row r="90" spans="1:9" ht="30">
      <c r="A90" s="7" t="s">
        <v>65</v>
      </c>
      <c r="B90" s="8" t="s">
        <v>92</v>
      </c>
      <c r="C90" s="8" t="s">
        <v>77</v>
      </c>
      <c r="D90" s="13" t="s">
        <v>139</v>
      </c>
      <c r="E90" s="8" t="s">
        <v>67</v>
      </c>
      <c r="F90" s="9">
        <f>28355.2-5465+348.5+595+3700-7800+800</f>
        <v>20533.7</v>
      </c>
      <c r="I90" s="29"/>
    </row>
    <row r="91" spans="1:6" ht="15">
      <c r="A91" s="7" t="s">
        <v>20</v>
      </c>
      <c r="B91" s="8" t="s">
        <v>92</v>
      </c>
      <c r="C91" s="8" t="s">
        <v>77</v>
      </c>
      <c r="D91" s="13" t="s">
        <v>140</v>
      </c>
      <c r="E91" s="8"/>
      <c r="F91" s="9">
        <f>F92</f>
        <v>36494.4</v>
      </c>
    </row>
    <row r="92" spans="1:6" ht="30">
      <c r="A92" s="7" t="s">
        <v>65</v>
      </c>
      <c r="B92" s="8" t="s">
        <v>92</v>
      </c>
      <c r="C92" s="8" t="s">
        <v>77</v>
      </c>
      <c r="D92" s="13" t="s">
        <v>140</v>
      </c>
      <c r="E92" s="8" t="s">
        <v>67</v>
      </c>
      <c r="F92" s="9">
        <f>1630+34364.4+500</f>
        <v>36494.4</v>
      </c>
    </row>
    <row r="93" spans="1:6" ht="30">
      <c r="A93" s="7" t="s">
        <v>21</v>
      </c>
      <c r="B93" s="8" t="s">
        <v>92</v>
      </c>
      <c r="C93" s="8" t="s">
        <v>77</v>
      </c>
      <c r="D93" s="13" t="s">
        <v>141</v>
      </c>
      <c r="E93" s="8"/>
      <c r="F93" s="9">
        <f>F94</f>
        <v>9525.5</v>
      </c>
    </row>
    <row r="94" spans="1:6" ht="30">
      <c r="A94" s="7" t="s">
        <v>65</v>
      </c>
      <c r="B94" s="8" t="s">
        <v>92</v>
      </c>
      <c r="C94" s="8" t="s">
        <v>77</v>
      </c>
      <c r="D94" s="13" t="s">
        <v>141</v>
      </c>
      <c r="E94" s="8" t="s">
        <v>67</v>
      </c>
      <c r="F94" s="9">
        <f>9500+25.5</f>
        <v>9525.5</v>
      </c>
    </row>
    <row r="95" spans="1:6" ht="30" customHeight="1">
      <c r="A95" s="7" t="s">
        <v>22</v>
      </c>
      <c r="B95" s="8" t="s">
        <v>92</v>
      </c>
      <c r="C95" s="8" t="s">
        <v>77</v>
      </c>
      <c r="D95" s="13" t="s">
        <v>142</v>
      </c>
      <c r="E95" s="8"/>
      <c r="F95" s="9">
        <f>F96</f>
        <v>6589.65</v>
      </c>
    </row>
    <row r="96" spans="1:6" ht="30">
      <c r="A96" s="7" t="s">
        <v>65</v>
      </c>
      <c r="B96" s="8" t="s">
        <v>92</v>
      </c>
      <c r="C96" s="8" t="s">
        <v>77</v>
      </c>
      <c r="D96" s="13" t="s">
        <v>142</v>
      </c>
      <c r="E96" s="8" t="s">
        <v>67</v>
      </c>
      <c r="F96" s="9">
        <f>7000-3000+1186.2+497.95+445.5+400+60</f>
        <v>6589.65</v>
      </c>
    </row>
    <row r="97" spans="1:6" ht="15.75">
      <c r="A97" s="4" t="s">
        <v>45</v>
      </c>
      <c r="B97" s="5" t="s">
        <v>93</v>
      </c>
      <c r="C97" s="5" t="s">
        <v>59</v>
      </c>
      <c r="D97" s="36"/>
      <c r="E97" s="5"/>
      <c r="F97" s="12">
        <f>F98</f>
        <v>628</v>
      </c>
    </row>
    <row r="98" spans="1:6" ht="22.5" customHeight="1">
      <c r="A98" s="7" t="s">
        <v>23</v>
      </c>
      <c r="B98" s="8" t="s">
        <v>93</v>
      </c>
      <c r="C98" s="8" t="s">
        <v>93</v>
      </c>
      <c r="D98" s="13"/>
      <c r="E98" s="8"/>
      <c r="F98" s="9">
        <f>F99</f>
        <v>628</v>
      </c>
    </row>
    <row r="99" spans="1:6" ht="31.5" customHeight="1">
      <c r="A99" s="7" t="s">
        <v>24</v>
      </c>
      <c r="B99" s="8" t="s">
        <v>93</v>
      </c>
      <c r="C99" s="8" t="s">
        <v>93</v>
      </c>
      <c r="D99" s="13" t="s">
        <v>147</v>
      </c>
      <c r="E99" s="8"/>
      <c r="F99" s="9">
        <f>F100</f>
        <v>628</v>
      </c>
    </row>
    <row r="100" spans="1:6" ht="31.5" customHeight="1">
      <c r="A100" s="7" t="s">
        <v>25</v>
      </c>
      <c r="B100" s="8" t="s">
        <v>93</v>
      </c>
      <c r="C100" s="8" t="s">
        <v>93</v>
      </c>
      <c r="D100" s="13" t="s">
        <v>147</v>
      </c>
      <c r="E100" s="8"/>
      <c r="F100" s="9">
        <f>F101</f>
        <v>628</v>
      </c>
    </row>
    <row r="101" spans="1:6" ht="30">
      <c r="A101" s="7" t="s">
        <v>65</v>
      </c>
      <c r="B101" s="8" t="s">
        <v>93</v>
      </c>
      <c r="C101" s="8" t="s">
        <v>93</v>
      </c>
      <c r="D101" s="13" t="s">
        <v>147</v>
      </c>
      <c r="E101" s="8" t="s">
        <v>67</v>
      </c>
      <c r="F101" s="9">
        <f>600+28</f>
        <v>628</v>
      </c>
    </row>
    <row r="102" spans="1:6" ht="15.75">
      <c r="A102" s="4" t="s">
        <v>46</v>
      </c>
      <c r="B102" s="5" t="s">
        <v>94</v>
      </c>
      <c r="C102" s="5" t="s">
        <v>59</v>
      </c>
      <c r="D102" s="36"/>
      <c r="E102" s="5"/>
      <c r="F102" s="12">
        <f>F103</f>
        <v>19666.833</v>
      </c>
    </row>
    <row r="103" spans="1:6" ht="18" customHeight="1">
      <c r="A103" s="7" t="s">
        <v>26</v>
      </c>
      <c r="B103" s="8" t="s">
        <v>94</v>
      </c>
      <c r="C103" s="8" t="s">
        <v>57</v>
      </c>
      <c r="D103" s="13"/>
      <c r="E103" s="13"/>
      <c r="F103" s="14">
        <f>F104+F113</f>
        <v>19666.833</v>
      </c>
    </row>
    <row r="104" spans="1:6" ht="30.75" customHeight="1">
      <c r="A104" s="7" t="s">
        <v>102</v>
      </c>
      <c r="B104" s="8" t="s">
        <v>94</v>
      </c>
      <c r="C104" s="8" t="s">
        <v>57</v>
      </c>
      <c r="D104" s="38" t="s">
        <v>103</v>
      </c>
      <c r="E104" s="15"/>
      <c r="F104" s="16">
        <f>F107+F110+F105</f>
        <v>18991.5</v>
      </c>
    </row>
    <row r="105" spans="1:6" ht="20.25" customHeight="1">
      <c r="A105" s="7" t="s">
        <v>104</v>
      </c>
      <c r="B105" s="8" t="s">
        <v>94</v>
      </c>
      <c r="C105" s="8" t="s">
        <v>57</v>
      </c>
      <c r="D105" s="38" t="s">
        <v>105</v>
      </c>
      <c r="E105" s="15"/>
      <c r="F105" s="16">
        <f>F106</f>
        <v>389.4</v>
      </c>
    </row>
    <row r="106" spans="1:6" ht="30">
      <c r="A106" s="7" t="s">
        <v>65</v>
      </c>
      <c r="B106" s="8" t="s">
        <v>94</v>
      </c>
      <c r="C106" s="8" t="s">
        <v>57</v>
      </c>
      <c r="D106" s="38" t="s">
        <v>105</v>
      </c>
      <c r="E106" s="8" t="s">
        <v>67</v>
      </c>
      <c r="F106" s="9">
        <f>382.4+7</f>
        <v>389.4</v>
      </c>
    </row>
    <row r="107" spans="1:25" s="48" customFormat="1" ht="31.5" customHeight="1">
      <c r="A107" s="43" t="s">
        <v>106</v>
      </c>
      <c r="B107" s="44" t="s">
        <v>94</v>
      </c>
      <c r="C107" s="44" t="s">
        <v>57</v>
      </c>
      <c r="D107" s="45" t="s">
        <v>107</v>
      </c>
      <c r="E107" s="44"/>
      <c r="F107" s="46">
        <f>F108+F109</f>
        <v>16134</v>
      </c>
      <c r="G107" s="47"/>
      <c r="H107" s="47"/>
      <c r="I107" s="47"/>
      <c r="J107" s="49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</row>
    <row r="108" spans="1:6" ht="31.5" customHeight="1">
      <c r="A108" s="7" t="s">
        <v>47</v>
      </c>
      <c r="B108" s="8" t="s">
        <v>94</v>
      </c>
      <c r="C108" s="8" t="s">
        <v>57</v>
      </c>
      <c r="D108" s="13" t="s">
        <v>107</v>
      </c>
      <c r="E108" s="8">
        <v>611</v>
      </c>
      <c r="F108" s="9">
        <f>16134-1300</f>
        <v>14834</v>
      </c>
    </row>
    <row r="109" spans="1:6" ht="30">
      <c r="A109" s="17" t="s">
        <v>128</v>
      </c>
      <c r="B109" s="8" t="s">
        <v>94</v>
      </c>
      <c r="C109" s="8" t="s">
        <v>57</v>
      </c>
      <c r="D109" s="13" t="s">
        <v>107</v>
      </c>
      <c r="E109" s="8" t="s">
        <v>127</v>
      </c>
      <c r="F109" s="9">
        <v>1300</v>
      </c>
    </row>
    <row r="110" spans="1:25" s="48" customFormat="1" ht="21" customHeight="1">
      <c r="A110" s="43" t="s">
        <v>27</v>
      </c>
      <c r="B110" s="44" t="s">
        <v>94</v>
      </c>
      <c r="C110" s="44" t="s">
        <v>57</v>
      </c>
      <c r="D110" s="50" t="s">
        <v>108</v>
      </c>
      <c r="E110" s="51"/>
      <c r="F110" s="46">
        <f>F111+F112</f>
        <v>2468.1</v>
      </c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</row>
    <row r="111" spans="1:10" ht="28.5" customHeight="1">
      <c r="A111" s="7" t="s">
        <v>47</v>
      </c>
      <c r="B111" s="8" t="s">
        <v>94</v>
      </c>
      <c r="C111" s="8" t="s">
        <v>57</v>
      </c>
      <c r="D111" s="38" t="s">
        <v>130</v>
      </c>
      <c r="E111" s="8">
        <v>611</v>
      </c>
      <c r="F111" s="9">
        <v>2268.1</v>
      </c>
      <c r="J111" s="26"/>
    </row>
    <row r="112" spans="1:10" ht="28.5" customHeight="1">
      <c r="A112" s="17" t="s">
        <v>128</v>
      </c>
      <c r="B112" s="8" t="s">
        <v>94</v>
      </c>
      <c r="C112" s="8" t="s">
        <v>57</v>
      </c>
      <c r="D112" s="38" t="s">
        <v>130</v>
      </c>
      <c r="E112" s="8" t="s">
        <v>127</v>
      </c>
      <c r="F112" s="9">
        <f>200</f>
        <v>200</v>
      </c>
      <c r="J112" s="26"/>
    </row>
    <row r="113" spans="1:6" ht="15" customHeight="1">
      <c r="A113" s="17" t="s">
        <v>128</v>
      </c>
      <c r="B113" s="8" t="s">
        <v>94</v>
      </c>
      <c r="C113" s="8" t="s">
        <v>57</v>
      </c>
      <c r="D113" s="38" t="s">
        <v>143</v>
      </c>
      <c r="E113" s="8" t="s">
        <v>127</v>
      </c>
      <c r="F113" s="9">
        <v>675.333</v>
      </c>
    </row>
    <row r="114" spans="1:6" ht="15.75">
      <c r="A114" s="4" t="s">
        <v>48</v>
      </c>
      <c r="B114" s="5" t="s">
        <v>95</v>
      </c>
      <c r="C114" s="5" t="s">
        <v>59</v>
      </c>
      <c r="D114" s="36"/>
      <c r="E114" s="5"/>
      <c r="F114" s="12">
        <f>F115+F120</f>
        <v>812.6</v>
      </c>
    </row>
    <row r="115" spans="1:6" ht="21" customHeight="1">
      <c r="A115" s="7" t="s">
        <v>28</v>
      </c>
      <c r="B115" s="8" t="s">
        <v>95</v>
      </c>
      <c r="C115" s="8" t="s">
        <v>57</v>
      </c>
      <c r="D115" s="13"/>
      <c r="E115" s="8"/>
      <c r="F115" s="9">
        <f>F117</f>
        <v>477.6</v>
      </c>
    </row>
    <row r="116" spans="2:6" ht="21" customHeight="1">
      <c r="B116" s="41"/>
      <c r="C116" s="27"/>
      <c r="D116" s="37"/>
      <c r="E116" s="24"/>
      <c r="F116" s="25"/>
    </row>
    <row r="117" spans="1:6" ht="32.25" customHeight="1">
      <c r="A117" s="7" t="s">
        <v>49</v>
      </c>
      <c r="B117" s="8" t="s">
        <v>95</v>
      </c>
      <c r="C117" s="8" t="s">
        <v>57</v>
      </c>
      <c r="D117" s="13" t="s">
        <v>148</v>
      </c>
      <c r="E117" s="8"/>
      <c r="F117" s="9">
        <f>F118</f>
        <v>477.6</v>
      </c>
    </row>
    <row r="118" spans="1:6" ht="45">
      <c r="A118" s="7" t="s">
        <v>29</v>
      </c>
      <c r="B118" s="8" t="s">
        <v>95</v>
      </c>
      <c r="C118" s="8" t="s">
        <v>57</v>
      </c>
      <c r="D118" s="13" t="s">
        <v>149</v>
      </c>
      <c r="E118" s="8"/>
      <c r="F118" s="9">
        <f>F119</f>
        <v>477.6</v>
      </c>
    </row>
    <row r="119" spans="1:6" ht="21" customHeight="1">
      <c r="A119" s="7" t="s">
        <v>75</v>
      </c>
      <c r="B119" s="8" t="s">
        <v>95</v>
      </c>
      <c r="C119" s="8" t="s">
        <v>57</v>
      </c>
      <c r="D119" s="13" t="s">
        <v>149</v>
      </c>
      <c r="E119" s="8" t="s">
        <v>117</v>
      </c>
      <c r="F119" s="9">
        <v>477.6</v>
      </c>
    </row>
    <row r="120" spans="1:6" ht="21" customHeight="1">
      <c r="A120" s="7" t="s">
        <v>144</v>
      </c>
      <c r="B120" s="8" t="s">
        <v>95</v>
      </c>
      <c r="C120" s="8" t="s">
        <v>77</v>
      </c>
      <c r="D120" s="13" t="s">
        <v>145</v>
      </c>
      <c r="E120" s="8" t="s">
        <v>146</v>
      </c>
      <c r="F120" s="9">
        <v>335</v>
      </c>
    </row>
    <row r="121" spans="1:6" ht="21" customHeight="1">
      <c r="A121" s="4" t="s">
        <v>50</v>
      </c>
      <c r="B121" s="5" t="s">
        <v>79</v>
      </c>
      <c r="C121" s="5" t="s">
        <v>59</v>
      </c>
      <c r="D121" s="36"/>
      <c r="E121" s="5"/>
      <c r="F121" s="12">
        <f>F122</f>
        <v>15139.966999999999</v>
      </c>
    </row>
    <row r="122" spans="1:6" ht="31.5" customHeight="1">
      <c r="A122" s="7" t="s">
        <v>51</v>
      </c>
      <c r="B122" s="8" t="s">
        <v>79</v>
      </c>
      <c r="C122" s="8" t="s">
        <v>57</v>
      </c>
      <c r="D122" s="13"/>
      <c r="E122" s="8"/>
      <c r="F122" s="9">
        <f>F123+F126</f>
        <v>15139.966999999999</v>
      </c>
    </row>
    <row r="123" spans="1:6" ht="30" customHeight="1">
      <c r="A123" s="7" t="s">
        <v>52</v>
      </c>
      <c r="B123" s="8" t="s">
        <v>79</v>
      </c>
      <c r="C123" s="8" t="s">
        <v>57</v>
      </c>
      <c r="D123" s="13" t="s">
        <v>70</v>
      </c>
      <c r="E123" s="8"/>
      <c r="F123" s="9">
        <f>F124+F125</f>
        <v>14790.3</v>
      </c>
    </row>
    <row r="124" spans="1:6" ht="40.5" customHeight="1">
      <c r="A124" s="7" t="s">
        <v>47</v>
      </c>
      <c r="B124" s="8" t="s">
        <v>79</v>
      </c>
      <c r="C124" s="8" t="s">
        <v>57</v>
      </c>
      <c r="D124" s="13" t="s">
        <v>70</v>
      </c>
      <c r="E124" s="8" t="s">
        <v>109</v>
      </c>
      <c r="F124" s="9">
        <v>12000</v>
      </c>
    </row>
    <row r="125" spans="1:6" ht="30.75" customHeight="1">
      <c r="A125" s="17" t="s">
        <v>128</v>
      </c>
      <c r="B125" s="8" t="s">
        <v>79</v>
      </c>
      <c r="C125" s="8" t="s">
        <v>57</v>
      </c>
      <c r="D125" s="13" t="s">
        <v>70</v>
      </c>
      <c r="E125" s="8" t="s">
        <v>127</v>
      </c>
      <c r="F125" s="18">
        <f>2000+100+690.3</f>
        <v>2790.3</v>
      </c>
    </row>
    <row r="126" spans="1:6" ht="24.75" customHeight="1">
      <c r="A126" s="17" t="s">
        <v>128</v>
      </c>
      <c r="B126" s="8" t="s">
        <v>79</v>
      </c>
      <c r="C126" s="8" t="s">
        <v>57</v>
      </c>
      <c r="D126" s="38" t="s">
        <v>143</v>
      </c>
      <c r="E126" s="8" t="s">
        <v>127</v>
      </c>
      <c r="F126" s="18">
        <v>349.667</v>
      </c>
    </row>
    <row r="127" spans="1:6" ht="24.75" customHeight="1">
      <c r="A127" s="4" t="s">
        <v>53</v>
      </c>
      <c r="B127" s="5" t="s">
        <v>96</v>
      </c>
      <c r="C127" s="5" t="s">
        <v>59</v>
      </c>
      <c r="D127" s="36"/>
      <c r="E127" s="19"/>
      <c r="F127" s="20">
        <f>F128</f>
        <v>719.2</v>
      </c>
    </row>
    <row r="128" spans="1:6" ht="15">
      <c r="A128" s="7" t="s">
        <v>54</v>
      </c>
      <c r="B128" s="8" t="s">
        <v>96</v>
      </c>
      <c r="C128" s="8" t="s">
        <v>58</v>
      </c>
      <c r="D128" s="13"/>
      <c r="E128" s="8"/>
      <c r="F128" s="9">
        <f>F129</f>
        <v>719.2</v>
      </c>
    </row>
    <row r="129" spans="1:6" ht="34.5" customHeight="1">
      <c r="A129" s="7" t="s">
        <v>55</v>
      </c>
      <c r="B129" s="8" t="s">
        <v>96</v>
      </c>
      <c r="C129" s="8" t="s">
        <v>58</v>
      </c>
      <c r="D129" s="38" t="s">
        <v>150</v>
      </c>
      <c r="E129" s="8"/>
      <c r="F129" s="9">
        <f>F130</f>
        <v>719.2</v>
      </c>
    </row>
    <row r="130" spans="1:6" ht="30">
      <c r="A130" s="7" t="s">
        <v>65</v>
      </c>
      <c r="B130" s="8" t="s">
        <v>96</v>
      </c>
      <c r="C130" s="8" t="s">
        <v>58</v>
      </c>
      <c r="D130" s="38" t="s">
        <v>151</v>
      </c>
      <c r="E130" s="10" t="s">
        <v>67</v>
      </c>
      <c r="F130" s="9">
        <f>319.2+400</f>
        <v>719.2</v>
      </c>
    </row>
    <row r="131" spans="1:6" ht="16.5" thickBot="1">
      <c r="A131" s="21" t="s">
        <v>56</v>
      </c>
      <c r="B131" s="22"/>
      <c r="C131" s="22"/>
      <c r="D131" s="39"/>
      <c r="E131" s="22"/>
      <c r="F131" s="23">
        <f>F127+F121+F114+F102+F97+F76+F64+F52+F47+F16</f>
        <v>221363.49</v>
      </c>
    </row>
    <row r="132" ht="15.75" thickTop="1">
      <c r="A132" s="31"/>
    </row>
    <row r="133" spans="2:6" ht="15">
      <c r="B133" s="41"/>
      <c r="C133" s="27"/>
      <c r="D133" s="37"/>
      <c r="E133" s="24"/>
      <c r="F133" s="25"/>
    </row>
    <row r="134" ht="15">
      <c r="A134" s="31"/>
    </row>
    <row r="137" ht="15">
      <c r="H137" s="29"/>
    </row>
  </sheetData>
  <sheetProtection/>
  <mergeCells count="2">
    <mergeCell ref="A13:F13"/>
    <mergeCell ref="L38:M38"/>
  </mergeCells>
  <printOptions/>
  <pageMargins left="0.75" right="0.42" top="0.25" bottom="0.22" header="0.21" footer="0.2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2013-09-26T06:48:42Z</cp:lastPrinted>
  <dcterms:created xsi:type="dcterms:W3CDTF">2013-02-18T11:01:55Z</dcterms:created>
  <dcterms:modified xsi:type="dcterms:W3CDTF">2013-10-03T07:02:05Z</dcterms:modified>
  <cp:category/>
  <cp:version/>
  <cp:contentType/>
  <cp:contentStatus/>
</cp:coreProperties>
</file>